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2" l="1"/>
  <c r="E8" i="2"/>
  <c r="B8" i="2"/>
  <c r="D8" i="2" s="1"/>
  <c r="D86" i="1"/>
  <c r="J81" i="1"/>
  <c r="I81" i="1"/>
  <c r="F79" i="1"/>
  <c r="F78" i="1"/>
  <c r="F77" i="1"/>
  <c r="J76" i="1"/>
  <c r="I76" i="1"/>
  <c r="F74" i="1"/>
  <c r="J73" i="1"/>
  <c r="I73" i="1"/>
  <c r="J71" i="1"/>
  <c r="I71" i="1"/>
  <c r="F70" i="1"/>
  <c r="F69" i="1"/>
  <c r="F68" i="1"/>
  <c r="J67" i="1"/>
  <c r="I67" i="1"/>
  <c r="F65" i="1"/>
  <c r="F64" i="1"/>
  <c r="F63" i="1"/>
  <c r="F62" i="1"/>
  <c r="F61" i="1"/>
  <c r="F59" i="1"/>
  <c r="F58" i="1"/>
  <c r="F57" i="1"/>
  <c r="F56" i="1"/>
  <c r="F55" i="1"/>
  <c r="F54" i="1"/>
  <c r="I53" i="1"/>
  <c r="J53" i="1" s="1"/>
  <c r="I51" i="1"/>
  <c r="J51" i="1" s="1"/>
  <c r="F50" i="1"/>
  <c r="H49" i="1"/>
  <c r="F49" i="1"/>
  <c r="F48" i="1"/>
  <c r="F47" i="1"/>
  <c r="F46" i="1"/>
  <c r="H45" i="1"/>
  <c r="F45" i="1"/>
  <c r="F44" i="1"/>
  <c r="F43" i="1"/>
  <c r="I42" i="1"/>
  <c r="J42" i="1" s="1"/>
  <c r="I41" i="1"/>
  <c r="J41" i="1" s="1"/>
  <c r="F40" i="1"/>
  <c r="J39" i="1"/>
  <c r="I39" i="1"/>
  <c r="J37" i="1"/>
  <c r="I37" i="1"/>
  <c r="J36" i="1"/>
  <c r="I36" i="1"/>
  <c r="F35" i="1"/>
  <c r="F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H25" i="1"/>
  <c r="F25" i="1"/>
  <c r="F24" i="1"/>
  <c r="J23" i="1"/>
  <c r="I23" i="1"/>
  <c r="H22" i="1"/>
  <c r="F22" i="1"/>
  <c r="F21" i="1"/>
  <c r="F20" i="1"/>
  <c r="F19" i="1"/>
  <c r="H18" i="1"/>
  <c r="F18" i="1"/>
  <c r="F17" i="1"/>
  <c r="F16" i="1"/>
  <c r="F15" i="1"/>
  <c r="D8" i="1"/>
  <c r="H50" i="1" s="1"/>
  <c r="D6" i="1"/>
  <c r="F5" i="1"/>
  <c r="E5" i="1"/>
  <c r="J2" i="1"/>
  <c r="G59" i="1" l="1"/>
  <c r="G58" i="1"/>
  <c r="G57" i="1"/>
  <c r="G56" i="1"/>
  <c r="G55" i="1"/>
  <c r="G54" i="1"/>
  <c r="G47" i="1"/>
  <c r="G43" i="1"/>
  <c r="G35" i="1"/>
  <c r="G20" i="1"/>
  <c r="G16" i="1"/>
  <c r="G79" i="1"/>
  <c r="G78" i="1"/>
  <c r="G77" i="1"/>
  <c r="G65" i="1"/>
  <c r="G64" i="1"/>
  <c r="G63" i="1"/>
  <c r="G62" i="1"/>
  <c r="G61" i="1"/>
  <c r="G60" i="1"/>
  <c r="G40" i="1"/>
  <c r="G49" i="1"/>
  <c r="G45" i="1"/>
  <c r="G25" i="1"/>
  <c r="G22" i="1"/>
  <c r="G18" i="1"/>
  <c r="G74" i="1"/>
  <c r="G70" i="1"/>
  <c r="G69" i="1"/>
  <c r="G68" i="1"/>
  <c r="G48" i="1"/>
  <c r="G44" i="1"/>
  <c r="G24" i="1"/>
  <c r="G21" i="1"/>
  <c r="G17" i="1"/>
  <c r="G50" i="1"/>
  <c r="G46" i="1"/>
  <c r="G34" i="1"/>
  <c r="G19" i="1"/>
  <c r="G15" i="1"/>
  <c r="H16" i="1"/>
  <c r="H20" i="1"/>
  <c r="H35" i="1"/>
  <c r="H43" i="1"/>
  <c r="H47" i="1"/>
  <c r="H17" i="1"/>
  <c r="H21" i="1"/>
  <c r="H24" i="1"/>
  <c r="H44" i="1"/>
  <c r="H48" i="1"/>
  <c r="H15" i="1"/>
  <c r="H19" i="1"/>
  <c r="H34" i="1"/>
  <c r="H40" i="1"/>
  <c r="H46" i="1"/>
  <c r="I34" i="1" l="1"/>
  <c r="J34" i="1" s="1"/>
  <c r="I21" i="1"/>
  <c r="J21" i="1" s="1"/>
  <c r="I68" i="1"/>
  <c r="J68" i="1" s="1"/>
  <c r="I18" i="1"/>
  <c r="J18" i="1"/>
  <c r="I49" i="1"/>
  <c r="J49" i="1"/>
  <c r="I62" i="1"/>
  <c r="J62" i="1"/>
  <c r="I77" i="1"/>
  <c r="J77" i="1"/>
  <c r="I20" i="1"/>
  <c r="J20" i="1"/>
  <c r="I54" i="1"/>
  <c r="J54" i="1" s="1"/>
  <c r="I58" i="1"/>
  <c r="J58" i="1" s="1"/>
  <c r="I46" i="1"/>
  <c r="J46" i="1" s="1"/>
  <c r="I24" i="1"/>
  <c r="J24" i="1" s="1"/>
  <c r="I69" i="1"/>
  <c r="J69" i="1" s="1"/>
  <c r="I22" i="1"/>
  <c r="J22" i="1"/>
  <c r="I40" i="1"/>
  <c r="J40" i="1" s="1"/>
  <c r="I63" i="1"/>
  <c r="J63" i="1"/>
  <c r="I78" i="1"/>
  <c r="J78" i="1"/>
  <c r="I35" i="1"/>
  <c r="J35" i="1"/>
  <c r="I55" i="1"/>
  <c r="J55" i="1" s="1"/>
  <c r="I59" i="1"/>
  <c r="J59" i="1" s="1"/>
  <c r="I15" i="1"/>
  <c r="G86" i="1"/>
  <c r="I50" i="1"/>
  <c r="J50" i="1" s="1"/>
  <c r="J44" i="1"/>
  <c r="I44" i="1"/>
  <c r="I70" i="1"/>
  <c r="J70" i="1" s="1"/>
  <c r="I25" i="1"/>
  <c r="J25" i="1" s="1"/>
  <c r="I60" i="1"/>
  <c r="J60" i="1"/>
  <c r="I64" i="1"/>
  <c r="J64" i="1" s="1"/>
  <c r="I79" i="1"/>
  <c r="J79" i="1"/>
  <c r="I43" i="1"/>
  <c r="J43" i="1" s="1"/>
  <c r="I56" i="1"/>
  <c r="J56" i="1" s="1"/>
  <c r="H86" i="1"/>
  <c r="I19" i="1"/>
  <c r="J19" i="1" s="1"/>
  <c r="I17" i="1"/>
  <c r="J17" i="1" s="1"/>
  <c r="I48" i="1"/>
  <c r="J48" i="1" s="1"/>
  <c r="I74" i="1"/>
  <c r="J74" i="1" s="1"/>
  <c r="I45" i="1"/>
  <c r="J45" i="1"/>
  <c r="I61" i="1"/>
  <c r="J61" i="1"/>
  <c r="I65" i="1"/>
  <c r="J65" i="1"/>
  <c r="I16" i="1"/>
  <c r="J16" i="1"/>
  <c r="I47" i="1"/>
  <c r="J47" i="1"/>
  <c r="I57" i="1"/>
  <c r="J57" i="1" s="1"/>
  <c r="I86" i="1" l="1"/>
  <c r="J15" i="1"/>
  <c r="J86" i="1" s="1"/>
</calcChain>
</file>

<file path=xl/sharedStrings.xml><?xml version="1.0" encoding="utf-8"?>
<sst xmlns="http://schemas.openxmlformats.org/spreadsheetml/2006/main" count="177" uniqueCount="118">
  <si>
    <t>Personal Assistance Training and Competency Requirements</t>
  </si>
  <si>
    <t>Band</t>
  </si>
  <si>
    <t>WTE</t>
  </si>
  <si>
    <t>£</t>
  </si>
  <si>
    <t>Airway and Breathing Management</t>
  </si>
  <si>
    <t>Provided in classroom setting  (Max 6 People)</t>
  </si>
  <si>
    <t>Pay</t>
  </si>
  <si>
    <t>Hours</t>
  </si>
  <si>
    <t>Non Pay</t>
  </si>
  <si>
    <t>Total</t>
  </si>
  <si>
    <t>Emergency treatments including airway management</t>
  </si>
  <si>
    <t>Tracheostomy care</t>
  </si>
  <si>
    <t>Care of the stoma dressing and tape change</t>
  </si>
  <si>
    <t>Care of an inner tube</t>
  </si>
  <si>
    <t>Full tracheostomy change</t>
  </si>
  <si>
    <t>Emergency protocol</t>
  </si>
  <si>
    <t xml:space="preserve">Tracheal suction </t>
  </si>
  <si>
    <t>Oral (yankaeur )suction</t>
  </si>
  <si>
    <t>Administration of oxygen</t>
  </si>
  <si>
    <t>Oxygen saturation monitoring</t>
  </si>
  <si>
    <t>Administration and care of liquid oxygen</t>
  </si>
  <si>
    <t>Invasive ventilation</t>
  </si>
  <si>
    <t>Non –invasive ventilation</t>
  </si>
  <si>
    <t>Equipment</t>
  </si>
  <si>
    <t>Ventilators:</t>
  </si>
  <si>
    <t>Vivo 50</t>
  </si>
  <si>
    <t>Nippy 3</t>
  </si>
  <si>
    <t xml:space="preserve">Breas 403 </t>
  </si>
  <si>
    <t>Nebulisers</t>
  </si>
  <si>
    <t>Suction machines</t>
  </si>
  <si>
    <t>Sats monitors</t>
  </si>
  <si>
    <t>Ambu bag</t>
  </si>
  <si>
    <t xml:space="preserve">Humidifier </t>
  </si>
  <si>
    <t>Fisher &amp; Paykel</t>
  </si>
  <si>
    <t>Res med</t>
  </si>
  <si>
    <t>Bladder and Bowel Management</t>
  </si>
  <si>
    <t>Intermittent catheterisation</t>
  </si>
  <si>
    <t xml:space="preserve">Male </t>
  </si>
  <si>
    <t>Female</t>
  </si>
  <si>
    <t>Care of Mitrofanoff</t>
  </si>
  <si>
    <t xml:space="preserve">Stoma care </t>
  </si>
  <si>
    <t>Patency of stoma in an emergency</t>
  </si>
  <si>
    <t>Manual evacuation</t>
  </si>
  <si>
    <t>Administration of enemas</t>
  </si>
  <si>
    <t>Bowel regime for SCI</t>
  </si>
  <si>
    <t xml:space="preserve">Autonomic Dysreflexia </t>
  </si>
  <si>
    <t>SCI (booklet)</t>
  </si>
  <si>
    <t>Medicine Management</t>
  </si>
  <si>
    <t>Administration of medication</t>
  </si>
  <si>
    <t>Administration of PEG medication</t>
  </si>
  <si>
    <t>Injections</t>
  </si>
  <si>
    <t>Suppositories</t>
  </si>
  <si>
    <t>Pessaries</t>
  </si>
  <si>
    <t>Rectal diazepam</t>
  </si>
  <si>
    <t>Rectal paraldehyde</t>
  </si>
  <si>
    <t>Administration of Buccal/intra nasal diazepam</t>
  </si>
  <si>
    <t>Administration of Hypo stat /Glucogel</t>
  </si>
  <si>
    <t>Blood glucose monitoring</t>
  </si>
  <si>
    <t>Assistance with inhalers</t>
  </si>
  <si>
    <t>Administration of nebulisers</t>
  </si>
  <si>
    <t>Nutritional Management</t>
  </si>
  <si>
    <t>Bolus or continuous feeds via ng tube</t>
  </si>
  <si>
    <t>Bolus or continuous feeds via PEG tube</t>
  </si>
  <si>
    <t>Bolus or continuous feeds via jejunostomy tube</t>
  </si>
  <si>
    <t>Replacement of gastrostomy button device in an emergency</t>
  </si>
  <si>
    <t>Skin Integrity</t>
  </si>
  <si>
    <t>Skin care and the prevention of pressure ulcers</t>
  </si>
  <si>
    <t>Basic Physiological Measurements</t>
  </si>
  <si>
    <t xml:space="preserve">Blood pressure monitoring </t>
  </si>
  <si>
    <t xml:space="preserve">Pulse monitoring </t>
  </si>
  <si>
    <t>Temperature monitoring</t>
  </si>
  <si>
    <t>Mandatory Training</t>
  </si>
  <si>
    <t xml:space="preserve">Moving and Handling </t>
  </si>
  <si>
    <t>Record keeping</t>
  </si>
  <si>
    <t>Mental Capacity/Safeguarding</t>
  </si>
  <si>
    <t>Basic Life Support (BLS)</t>
  </si>
  <si>
    <t>Included with emergency protocol and BLS</t>
  </si>
  <si>
    <t>2 hours</t>
  </si>
  <si>
    <t>na</t>
  </si>
  <si>
    <t>Included with vent training</t>
  </si>
  <si>
    <t>“</t>
  </si>
  <si>
    <t>Included with nebuliser administration</t>
  </si>
  <si>
    <t>Included with suction tracheal and oral</t>
  </si>
  <si>
    <t>Included with sats monitoring above</t>
  </si>
  <si>
    <t>Included above</t>
  </si>
  <si>
    <t>DN’s would perform routine catheter change</t>
  </si>
  <si>
    <t>Not sure</t>
  </si>
  <si>
    <t>1 hours</t>
  </si>
  <si>
    <t>n/a</t>
  </si>
  <si>
    <t>MT</t>
  </si>
  <si>
    <t>Trust Contribution</t>
  </si>
  <si>
    <t>½  hours total</t>
  </si>
  <si>
    <t>1 hour total</t>
  </si>
  <si>
    <t>1 hour</t>
  </si>
  <si>
    <t>1  hour</t>
  </si>
  <si>
    <t xml:space="preserve"> 1 hour</t>
  </si>
  <si>
    <t>2 hours (includes changing vent tubing and chamber)</t>
  </si>
  <si>
    <t>Catheter care urethral and supra pubic and emergency management</t>
  </si>
  <si>
    <t>1 ½ hours</t>
  </si>
  <si>
    <t>½ hour</t>
  </si>
  <si>
    <t>3 hours</t>
  </si>
  <si>
    <t>1 ½ hour</t>
  </si>
  <si>
    <t>1 hour??</t>
  </si>
  <si>
    <t>Sub Total</t>
  </si>
  <si>
    <t>Grand Total</t>
  </si>
  <si>
    <t>No of Carers</t>
  </si>
  <si>
    <t>Cost per carer</t>
  </si>
  <si>
    <t xml:space="preserve">Course </t>
  </si>
  <si>
    <t>Travel</t>
  </si>
  <si>
    <t>TOTAL</t>
  </si>
  <si>
    <t>Non Pay - Travel</t>
  </si>
  <si>
    <t>Non Pay - Booklets- Stationary</t>
  </si>
  <si>
    <t>Based on average 10 mile round trip</t>
  </si>
  <si>
    <t>As per Harlow Printing JH POC</t>
  </si>
  <si>
    <t>Total Non - Pay</t>
  </si>
  <si>
    <t>Per Hour</t>
  </si>
  <si>
    <t>Inc 22%</t>
  </si>
  <si>
    <t>Combined training - session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</si>
</sst>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/>
    <xf numFmtId="4" fontId="0" fillId="0" borderId="0" xfId="0" applyNumberFormat="1"/>
    <xf numFmtId="0" fontId="4" fillId="0" borderId="2" xfId="0" applyFont="1" applyBorder="1"/>
    <xf numFmtId="0" fontId="0" fillId="0" borderId="2" xfId="0" applyBorder="1"/>
    <xf numFmtId="3" fontId="0" fillId="0" borderId="2" xfId="0" applyNumberForma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/>
    <xf numFmtId="3" fontId="0" fillId="3" borderId="2" xfId="0" applyNumberFormat="1" applyFill="1" applyBorder="1"/>
    <xf numFmtId="0" fontId="1" fillId="0" borderId="2" xfId="0" applyFont="1" applyBorder="1"/>
    <xf numFmtId="0" fontId="1" fillId="0" borderId="1" xfId="0" applyFont="1" applyBorder="1"/>
    <xf numFmtId="0" fontId="1" fillId="0" borderId="1" xfId="0" applyNumberFormat="1" applyFont="1" applyBorder="1"/>
    <xf numFmtId="3" fontId="1" fillId="0" borderId="1" xfId="0" applyNumberFormat="1" applyFont="1" applyBorder="1"/>
    <xf numFmtId="0" fontId="0" fillId="0" borderId="1" xfId="0" applyBorder="1"/>
    <xf numFmtId="3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zoomScale="66" zoomScaleNormal="66" workbookViewId="0">
      <selection activeCell="J15" sqref="J15"/>
    </sheetView>
  </sheetViews>
  <sheetFormatPr defaultRowHeight="15" x14ac:dyDescent="0.25"/>
  <cols>
    <col min="1" max="1" width="42.28515625" customWidth="1"/>
    <col min="2" max="2" width="30.7109375" bestFit="1" customWidth="1"/>
    <col min="8" max="8" width="8.85546875" style="3"/>
    <col min="9" max="9" width="16.42578125" style="3" bestFit="1" customWidth="1"/>
    <col min="11" max="11" width="11.28515625" bestFit="1" customWidth="1"/>
    <col min="12" max="12" width="12.5703125" bestFit="1" customWidth="1"/>
  </cols>
  <sheetData>
    <row r="1" spans="1:13" ht="15.75" x14ac:dyDescent="0.25">
      <c r="A1" s="1" t="s">
        <v>0</v>
      </c>
    </row>
    <row r="2" spans="1:13" x14ac:dyDescent="0.25">
      <c r="J2">
        <f>23*12</f>
        <v>276</v>
      </c>
    </row>
    <row r="3" spans="1:13" x14ac:dyDescent="0.25">
      <c r="E3" t="s">
        <v>115</v>
      </c>
      <c r="F3" t="s">
        <v>116</v>
      </c>
    </row>
    <row r="4" spans="1:13" x14ac:dyDescent="0.25">
      <c r="A4" s="2"/>
      <c r="B4" s="2" t="s">
        <v>1</v>
      </c>
      <c r="C4" s="2" t="s">
        <v>2</v>
      </c>
      <c r="D4" s="2" t="s">
        <v>3</v>
      </c>
      <c r="E4" s="2" t="s">
        <v>3</v>
      </c>
      <c r="F4" s="2"/>
    </row>
    <row r="5" spans="1:13" x14ac:dyDescent="0.25">
      <c r="A5" t="s">
        <v>6</v>
      </c>
      <c r="B5">
        <v>6</v>
      </c>
      <c r="C5">
        <v>1</v>
      </c>
      <c r="D5" s="3">
        <v>42566.451200000003</v>
      </c>
      <c r="E5" s="5">
        <f>D5/37.5/52.14</f>
        <v>21.770336887866002</v>
      </c>
      <c r="F5" s="5">
        <f>E5/100*122</f>
        <v>26.559811003196522</v>
      </c>
    </row>
    <row r="6" spans="1:13" x14ac:dyDescent="0.25">
      <c r="A6" t="s">
        <v>110</v>
      </c>
      <c r="B6" t="s">
        <v>112</v>
      </c>
      <c r="D6">
        <f>0.52*10</f>
        <v>5.2</v>
      </c>
    </row>
    <row r="7" spans="1:13" x14ac:dyDescent="0.25">
      <c r="A7" t="s">
        <v>111</v>
      </c>
      <c r="D7">
        <v>10.35</v>
      </c>
      <c r="E7" t="s">
        <v>113</v>
      </c>
    </row>
    <row r="8" spans="1:13" x14ac:dyDescent="0.25">
      <c r="A8" s="4" t="s">
        <v>114</v>
      </c>
      <c r="B8" s="4"/>
      <c r="C8" s="4"/>
      <c r="D8" s="4">
        <f>D6+D7</f>
        <v>15.55</v>
      </c>
    </row>
    <row r="10" spans="1:13" ht="15.75" x14ac:dyDescent="0.25">
      <c r="A10" s="6" t="s">
        <v>4</v>
      </c>
      <c r="B10" s="7"/>
      <c r="C10" s="7"/>
      <c r="D10" s="7"/>
      <c r="E10" s="7"/>
      <c r="F10" s="7"/>
      <c r="G10" s="7"/>
      <c r="H10" s="8"/>
      <c r="I10" s="8"/>
      <c r="J10" s="7"/>
      <c r="K10" s="7"/>
      <c r="L10" s="7"/>
    </row>
    <row r="11" spans="1:13" x14ac:dyDescent="0.25">
      <c r="A11" s="7" t="s">
        <v>5</v>
      </c>
      <c r="B11" s="7"/>
      <c r="C11" s="7"/>
      <c r="D11" s="9" t="s">
        <v>107</v>
      </c>
      <c r="E11" s="9" t="s">
        <v>108</v>
      </c>
      <c r="F11" s="9" t="s">
        <v>109</v>
      </c>
      <c r="G11" s="9" t="s">
        <v>6</v>
      </c>
      <c r="H11" s="10" t="s">
        <v>8</v>
      </c>
      <c r="I11" s="10" t="s">
        <v>90</v>
      </c>
      <c r="J11" s="9" t="s">
        <v>9</v>
      </c>
      <c r="K11" s="9" t="s">
        <v>105</v>
      </c>
      <c r="L11" s="9" t="s">
        <v>106</v>
      </c>
    </row>
    <row r="12" spans="1:13" ht="15.75" x14ac:dyDescent="0.25">
      <c r="A12" s="11" t="s">
        <v>4</v>
      </c>
      <c r="B12" s="12"/>
      <c r="C12" s="9" t="s">
        <v>1</v>
      </c>
      <c r="D12" s="9" t="s">
        <v>7</v>
      </c>
      <c r="E12" s="9" t="s">
        <v>7</v>
      </c>
      <c r="F12" s="9" t="s">
        <v>7</v>
      </c>
      <c r="G12" s="9" t="s">
        <v>3</v>
      </c>
      <c r="H12" s="10" t="s">
        <v>3</v>
      </c>
      <c r="I12" s="10" t="s">
        <v>3</v>
      </c>
      <c r="J12" s="9" t="s">
        <v>3</v>
      </c>
      <c r="K12" s="9" t="s">
        <v>3</v>
      </c>
      <c r="L12" s="9" t="s">
        <v>3</v>
      </c>
    </row>
    <row r="13" spans="1:13" ht="42.6" customHeight="1" x14ac:dyDescent="0.25">
      <c r="A13" s="13" t="s">
        <v>10</v>
      </c>
      <c r="B13" s="14" t="s">
        <v>76</v>
      </c>
      <c r="C13" s="7"/>
      <c r="D13" s="7"/>
      <c r="E13" s="7"/>
      <c r="F13" s="7"/>
      <c r="G13" s="7"/>
      <c r="H13" s="8"/>
      <c r="I13" s="8"/>
      <c r="J13" s="8"/>
      <c r="K13" s="7"/>
      <c r="L13" s="7"/>
    </row>
    <row r="14" spans="1:13" ht="15.75" x14ac:dyDescent="0.25">
      <c r="A14" s="13" t="s">
        <v>11</v>
      </c>
      <c r="B14" s="14"/>
      <c r="C14" s="7"/>
      <c r="D14" s="7"/>
      <c r="E14" s="7"/>
      <c r="F14" s="7"/>
      <c r="G14" s="7"/>
      <c r="H14" s="8"/>
      <c r="I14" s="8"/>
      <c r="J14" s="8"/>
      <c r="K14" s="7"/>
      <c r="L14" s="7"/>
    </row>
    <row r="15" spans="1:13" ht="31.5" x14ac:dyDescent="0.25">
      <c r="A15" s="15" t="s">
        <v>12</v>
      </c>
      <c r="B15" s="14" t="s">
        <v>87</v>
      </c>
      <c r="C15" s="7">
        <v>6</v>
      </c>
      <c r="D15" s="7">
        <v>1</v>
      </c>
      <c r="E15" s="7">
        <v>0.5</v>
      </c>
      <c r="F15" s="7">
        <f>D15+E15</f>
        <v>1.5</v>
      </c>
      <c r="G15" s="8">
        <f>$F$5*F15</f>
        <v>39.839716504794779</v>
      </c>
      <c r="H15" s="8">
        <f>$D$8</f>
        <v>15.55</v>
      </c>
      <c r="I15" s="8">
        <f t="shared" ref="I15:I74" si="0">(G15+H15)/100*20</f>
        <v>11.077943300958955</v>
      </c>
      <c r="J15" s="8">
        <f t="shared" ref="J15:J74" si="1">SUM(G15:I15)</f>
        <v>66.467659805753726</v>
      </c>
      <c r="K15" s="7"/>
      <c r="L15" s="7"/>
      <c r="M15" t="s">
        <v>117</v>
      </c>
    </row>
    <row r="16" spans="1:13" ht="15.75" x14ac:dyDescent="0.25">
      <c r="A16" s="15" t="s">
        <v>13</v>
      </c>
      <c r="B16" s="14" t="s">
        <v>91</v>
      </c>
      <c r="C16" s="7">
        <v>6</v>
      </c>
      <c r="D16" s="7">
        <v>0.5</v>
      </c>
      <c r="E16" s="7"/>
      <c r="F16" s="7">
        <f t="shared" ref="F16:F35" si="2">D16+E16</f>
        <v>0.5</v>
      </c>
      <c r="G16" s="8">
        <f t="shared" ref="G16:G25" si="3">$F$5*F16</f>
        <v>13.279905501598261</v>
      </c>
      <c r="H16" s="8">
        <f t="shared" ref="H16:H25" si="4">$D$8</f>
        <v>15.55</v>
      </c>
      <c r="I16" s="8">
        <f t="shared" si="0"/>
        <v>5.7659811003196531</v>
      </c>
      <c r="J16" s="8">
        <f t="shared" si="1"/>
        <v>34.595886601917911</v>
      </c>
      <c r="K16" s="7"/>
      <c r="L16" s="7"/>
      <c r="M16" t="s">
        <v>117</v>
      </c>
    </row>
    <row r="17" spans="1:13" ht="15.75" x14ac:dyDescent="0.25">
      <c r="A17" s="15" t="s">
        <v>14</v>
      </c>
      <c r="B17" s="14" t="s">
        <v>92</v>
      </c>
      <c r="C17" s="7">
        <v>6</v>
      </c>
      <c r="D17" s="7">
        <v>1</v>
      </c>
      <c r="E17" s="7"/>
      <c r="F17" s="7">
        <f t="shared" si="2"/>
        <v>1</v>
      </c>
      <c r="G17" s="8">
        <f t="shared" si="3"/>
        <v>26.559811003196522</v>
      </c>
      <c r="H17" s="8">
        <f t="shared" si="4"/>
        <v>15.55</v>
      </c>
      <c r="I17" s="8">
        <f t="shared" si="0"/>
        <v>8.4219622006393067</v>
      </c>
      <c r="J17" s="8">
        <f t="shared" si="1"/>
        <v>50.531773203835833</v>
      </c>
      <c r="K17" s="7"/>
      <c r="L17" s="7"/>
      <c r="M17" t="s">
        <v>117</v>
      </c>
    </row>
    <row r="18" spans="1:13" ht="15.75" x14ac:dyDescent="0.25">
      <c r="A18" s="15" t="s">
        <v>15</v>
      </c>
      <c r="B18" s="14" t="s">
        <v>93</v>
      </c>
      <c r="C18" s="7">
        <v>6</v>
      </c>
      <c r="D18" s="7">
        <v>1</v>
      </c>
      <c r="E18" s="7"/>
      <c r="F18" s="7">
        <f t="shared" si="2"/>
        <v>1</v>
      </c>
      <c r="G18" s="8">
        <f t="shared" si="3"/>
        <v>26.559811003196522</v>
      </c>
      <c r="H18" s="8">
        <f t="shared" si="4"/>
        <v>15.55</v>
      </c>
      <c r="I18" s="8">
        <f t="shared" si="0"/>
        <v>8.4219622006393067</v>
      </c>
      <c r="J18" s="8">
        <f t="shared" si="1"/>
        <v>50.531773203835833</v>
      </c>
      <c r="K18" s="7"/>
      <c r="L18" s="7"/>
      <c r="M18" t="s">
        <v>117</v>
      </c>
    </row>
    <row r="19" spans="1:13" ht="15.75" x14ac:dyDescent="0.25">
      <c r="A19" s="13" t="s">
        <v>16</v>
      </c>
      <c r="B19" s="14" t="s">
        <v>77</v>
      </c>
      <c r="C19" s="7">
        <v>6</v>
      </c>
      <c r="D19" s="7">
        <v>2</v>
      </c>
      <c r="E19" s="7"/>
      <c r="F19" s="7">
        <f t="shared" si="2"/>
        <v>2</v>
      </c>
      <c r="G19" s="8">
        <f t="shared" si="3"/>
        <v>53.119622006393044</v>
      </c>
      <c r="H19" s="8">
        <f t="shared" si="4"/>
        <v>15.55</v>
      </c>
      <c r="I19" s="8">
        <f t="shared" si="0"/>
        <v>13.733924401278607</v>
      </c>
      <c r="J19" s="8">
        <f t="shared" si="1"/>
        <v>82.403546407671655</v>
      </c>
      <c r="K19" s="7"/>
      <c r="L19" s="7"/>
      <c r="M19" t="s">
        <v>117</v>
      </c>
    </row>
    <row r="20" spans="1:13" ht="15.75" x14ac:dyDescent="0.25">
      <c r="A20" s="13" t="s">
        <v>17</v>
      </c>
      <c r="B20" s="14" t="s">
        <v>94</v>
      </c>
      <c r="C20" s="7">
        <v>6</v>
      </c>
      <c r="D20" s="7">
        <v>1</v>
      </c>
      <c r="E20" s="7"/>
      <c r="F20" s="7">
        <f t="shared" si="2"/>
        <v>1</v>
      </c>
      <c r="G20" s="8">
        <f t="shared" si="3"/>
        <v>26.559811003196522</v>
      </c>
      <c r="H20" s="8">
        <f t="shared" si="4"/>
        <v>15.55</v>
      </c>
      <c r="I20" s="8">
        <f t="shared" si="0"/>
        <v>8.4219622006393067</v>
      </c>
      <c r="J20" s="8">
        <f t="shared" si="1"/>
        <v>50.531773203835833</v>
      </c>
      <c r="K20" s="7"/>
      <c r="L20" s="7"/>
      <c r="M20" t="s">
        <v>117</v>
      </c>
    </row>
    <row r="21" spans="1:13" ht="15.75" x14ac:dyDescent="0.25">
      <c r="A21" s="13" t="s">
        <v>18</v>
      </c>
      <c r="B21" s="14" t="s">
        <v>77</v>
      </c>
      <c r="C21" s="7">
        <v>6</v>
      </c>
      <c r="D21" s="7">
        <v>2</v>
      </c>
      <c r="E21" s="7"/>
      <c r="F21" s="7">
        <f t="shared" si="2"/>
        <v>2</v>
      </c>
      <c r="G21" s="8">
        <f t="shared" si="3"/>
        <v>53.119622006393044</v>
      </c>
      <c r="H21" s="8">
        <f t="shared" si="4"/>
        <v>15.55</v>
      </c>
      <c r="I21" s="8">
        <f t="shared" si="0"/>
        <v>13.733924401278607</v>
      </c>
      <c r="J21" s="8">
        <f t="shared" si="1"/>
        <v>82.403546407671655</v>
      </c>
      <c r="K21" s="7"/>
      <c r="L21" s="7"/>
      <c r="M21" t="s">
        <v>117</v>
      </c>
    </row>
    <row r="22" spans="1:13" ht="15.75" x14ac:dyDescent="0.25">
      <c r="A22" s="13" t="s">
        <v>19</v>
      </c>
      <c r="B22" s="14" t="s">
        <v>95</v>
      </c>
      <c r="C22" s="7">
        <v>6</v>
      </c>
      <c r="D22" s="7">
        <v>1</v>
      </c>
      <c r="E22" s="7"/>
      <c r="F22" s="7">
        <f t="shared" si="2"/>
        <v>1</v>
      </c>
      <c r="G22" s="8">
        <f t="shared" si="3"/>
        <v>26.559811003196522</v>
      </c>
      <c r="H22" s="8">
        <f t="shared" si="4"/>
        <v>15.55</v>
      </c>
      <c r="I22" s="8">
        <f t="shared" si="0"/>
        <v>8.4219622006393067</v>
      </c>
      <c r="J22" s="8">
        <f t="shared" si="1"/>
        <v>50.531773203835833</v>
      </c>
      <c r="K22" s="7"/>
      <c r="L22" s="7"/>
      <c r="M22" t="s">
        <v>117</v>
      </c>
    </row>
    <row r="23" spans="1:13" ht="24.6" customHeight="1" x14ac:dyDescent="0.25">
      <c r="A23" s="13" t="s">
        <v>20</v>
      </c>
      <c r="B23" s="14" t="s">
        <v>78</v>
      </c>
      <c r="C23" s="7">
        <v>6</v>
      </c>
      <c r="D23" s="7"/>
      <c r="E23" s="7"/>
      <c r="F23" s="7"/>
      <c r="G23" s="8"/>
      <c r="H23" s="8"/>
      <c r="I23" s="8">
        <f t="shared" si="0"/>
        <v>0</v>
      </c>
      <c r="J23" s="8">
        <f t="shared" si="1"/>
        <v>0</v>
      </c>
      <c r="K23" s="7"/>
      <c r="L23" s="7"/>
    </row>
    <row r="24" spans="1:13" ht="15.75" x14ac:dyDescent="0.25">
      <c r="A24" s="13" t="s">
        <v>21</v>
      </c>
      <c r="B24" s="14" t="s">
        <v>77</v>
      </c>
      <c r="C24" s="7">
        <v>6</v>
      </c>
      <c r="D24" s="7">
        <v>2</v>
      </c>
      <c r="E24" s="7"/>
      <c r="F24" s="7">
        <f t="shared" si="2"/>
        <v>2</v>
      </c>
      <c r="G24" s="8">
        <f t="shared" si="3"/>
        <v>53.119622006393044</v>
      </c>
      <c r="H24" s="8">
        <f t="shared" si="4"/>
        <v>15.55</v>
      </c>
      <c r="I24" s="8">
        <f t="shared" si="0"/>
        <v>13.733924401278607</v>
      </c>
      <c r="J24" s="8">
        <f t="shared" si="1"/>
        <v>82.403546407671655</v>
      </c>
      <c r="K24" s="7"/>
      <c r="L24" s="7"/>
    </row>
    <row r="25" spans="1:13" ht="15.75" x14ac:dyDescent="0.25">
      <c r="A25" s="13" t="s">
        <v>22</v>
      </c>
      <c r="B25" s="14" t="s">
        <v>77</v>
      </c>
      <c r="C25" s="7">
        <v>6</v>
      </c>
      <c r="D25" s="7">
        <v>2</v>
      </c>
      <c r="E25" s="7"/>
      <c r="F25" s="7">
        <f t="shared" si="2"/>
        <v>2</v>
      </c>
      <c r="G25" s="8">
        <f t="shared" si="3"/>
        <v>53.119622006393044</v>
      </c>
      <c r="H25" s="8">
        <f t="shared" si="4"/>
        <v>15.55</v>
      </c>
      <c r="I25" s="8">
        <f t="shared" si="0"/>
        <v>13.733924401278607</v>
      </c>
      <c r="J25" s="8">
        <f t="shared" si="1"/>
        <v>82.403546407671655</v>
      </c>
      <c r="K25" s="7"/>
      <c r="L25" s="7"/>
    </row>
    <row r="26" spans="1:13" ht="15.75" x14ac:dyDescent="0.25">
      <c r="A26" s="11" t="s">
        <v>23</v>
      </c>
      <c r="B26" s="12"/>
      <c r="C26" s="7"/>
      <c r="D26" s="7"/>
      <c r="E26" s="7"/>
      <c r="F26" s="7"/>
      <c r="G26" s="7"/>
      <c r="H26" s="8"/>
      <c r="I26" s="8">
        <f t="shared" si="0"/>
        <v>0</v>
      </c>
      <c r="J26" s="8">
        <f t="shared" si="1"/>
        <v>0</v>
      </c>
      <c r="K26" s="7"/>
      <c r="L26" s="7"/>
    </row>
    <row r="27" spans="1:13" ht="15.75" x14ac:dyDescent="0.25">
      <c r="A27" s="15" t="s">
        <v>24</v>
      </c>
      <c r="B27" s="14" t="s">
        <v>79</v>
      </c>
      <c r="C27" s="7"/>
      <c r="D27" s="7"/>
      <c r="E27" s="7"/>
      <c r="F27" s="7"/>
      <c r="G27" s="7"/>
      <c r="H27" s="8"/>
      <c r="I27" s="8">
        <f t="shared" si="0"/>
        <v>0</v>
      </c>
      <c r="J27" s="8">
        <f t="shared" si="1"/>
        <v>0</v>
      </c>
      <c r="K27" s="7"/>
      <c r="L27" s="7"/>
    </row>
    <row r="28" spans="1:13" ht="15.75" x14ac:dyDescent="0.25">
      <c r="A28" s="15" t="s">
        <v>25</v>
      </c>
      <c r="B28" s="14" t="s">
        <v>80</v>
      </c>
      <c r="C28" s="7"/>
      <c r="D28" s="7"/>
      <c r="E28" s="7"/>
      <c r="F28" s="7"/>
      <c r="G28" s="7"/>
      <c r="H28" s="8"/>
      <c r="I28" s="8">
        <f t="shared" si="0"/>
        <v>0</v>
      </c>
      <c r="J28" s="8">
        <f t="shared" si="1"/>
        <v>0</v>
      </c>
      <c r="K28" s="7"/>
      <c r="L28" s="7"/>
    </row>
    <row r="29" spans="1:13" ht="15.75" x14ac:dyDescent="0.25">
      <c r="A29" s="15" t="s">
        <v>26</v>
      </c>
      <c r="B29" s="14" t="s">
        <v>80</v>
      </c>
      <c r="C29" s="7"/>
      <c r="D29" s="7"/>
      <c r="E29" s="7"/>
      <c r="F29" s="7"/>
      <c r="G29" s="7"/>
      <c r="H29" s="8"/>
      <c r="I29" s="8">
        <f t="shared" si="0"/>
        <v>0</v>
      </c>
      <c r="J29" s="8">
        <f t="shared" si="1"/>
        <v>0</v>
      </c>
      <c r="K29" s="7"/>
      <c r="L29" s="7"/>
    </row>
    <row r="30" spans="1:13" ht="15.75" x14ac:dyDescent="0.25">
      <c r="A30" s="15" t="s">
        <v>27</v>
      </c>
      <c r="B30" s="14" t="s">
        <v>80</v>
      </c>
      <c r="C30" s="7"/>
      <c r="D30" s="7"/>
      <c r="E30" s="7"/>
      <c r="F30" s="7"/>
      <c r="G30" s="7"/>
      <c r="H30" s="8"/>
      <c r="I30" s="8">
        <f t="shared" si="0"/>
        <v>0</v>
      </c>
      <c r="J30" s="8">
        <f t="shared" si="1"/>
        <v>0</v>
      </c>
      <c r="K30" s="7"/>
      <c r="L30" s="7"/>
    </row>
    <row r="31" spans="1:13" ht="30" x14ac:dyDescent="0.25">
      <c r="A31" s="15" t="s">
        <v>28</v>
      </c>
      <c r="B31" s="14" t="s">
        <v>81</v>
      </c>
      <c r="C31" s="7"/>
      <c r="D31" s="7"/>
      <c r="E31" s="7"/>
      <c r="F31" s="7"/>
      <c r="G31" s="7"/>
      <c r="H31" s="8"/>
      <c r="I31" s="8">
        <f t="shared" si="0"/>
        <v>0</v>
      </c>
      <c r="J31" s="8">
        <f t="shared" si="1"/>
        <v>0</v>
      </c>
      <c r="K31" s="7"/>
      <c r="L31" s="7"/>
    </row>
    <row r="32" spans="1:13" ht="30" x14ac:dyDescent="0.25">
      <c r="A32" s="15" t="s">
        <v>29</v>
      </c>
      <c r="B32" s="14" t="s">
        <v>82</v>
      </c>
      <c r="C32" s="7"/>
      <c r="D32" s="7"/>
      <c r="E32" s="7"/>
      <c r="F32" s="7"/>
      <c r="G32" s="7"/>
      <c r="H32" s="8"/>
      <c r="I32" s="8">
        <f t="shared" si="0"/>
        <v>0</v>
      </c>
      <c r="J32" s="8">
        <f t="shared" si="1"/>
        <v>0</v>
      </c>
      <c r="K32" s="7"/>
      <c r="L32" s="7"/>
    </row>
    <row r="33" spans="1:12" ht="30" x14ac:dyDescent="0.25">
      <c r="A33" s="15" t="s">
        <v>30</v>
      </c>
      <c r="B33" s="14" t="s">
        <v>83</v>
      </c>
      <c r="C33" s="7"/>
      <c r="D33" s="7"/>
      <c r="E33" s="7"/>
      <c r="F33" s="7"/>
      <c r="G33" s="7"/>
      <c r="H33" s="8"/>
      <c r="I33" s="8">
        <f t="shared" si="0"/>
        <v>0</v>
      </c>
      <c r="J33" s="8">
        <f t="shared" si="1"/>
        <v>0</v>
      </c>
      <c r="K33" s="7"/>
      <c r="L33" s="7"/>
    </row>
    <row r="34" spans="1:12" ht="15.75" x14ac:dyDescent="0.25">
      <c r="A34" s="15" t="s">
        <v>31</v>
      </c>
      <c r="B34" s="14" t="s">
        <v>93</v>
      </c>
      <c r="C34" s="7">
        <v>6</v>
      </c>
      <c r="D34" s="7">
        <v>1</v>
      </c>
      <c r="E34" s="7"/>
      <c r="F34" s="7">
        <f t="shared" si="2"/>
        <v>1</v>
      </c>
      <c r="G34" s="8">
        <f t="shared" ref="G34:G35" si="5">$F$5*F34</f>
        <v>26.559811003196522</v>
      </c>
      <c r="H34" s="8">
        <f t="shared" ref="H34:H35" si="6">$D$8</f>
        <v>15.55</v>
      </c>
      <c r="I34" s="8">
        <f t="shared" si="0"/>
        <v>8.4219622006393067</v>
      </c>
      <c r="J34" s="8">
        <f t="shared" si="1"/>
        <v>50.531773203835833</v>
      </c>
      <c r="K34" s="7"/>
      <c r="L34" s="7"/>
    </row>
    <row r="35" spans="1:12" ht="30" x14ac:dyDescent="0.25">
      <c r="A35" s="15" t="s">
        <v>32</v>
      </c>
      <c r="B35" s="14" t="s">
        <v>96</v>
      </c>
      <c r="C35" s="7">
        <v>6</v>
      </c>
      <c r="D35" s="7">
        <v>2</v>
      </c>
      <c r="E35" s="7"/>
      <c r="F35" s="7">
        <f t="shared" si="2"/>
        <v>2</v>
      </c>
      <c r="G35" s="8">
        <f t="shared" si="5"/>
        <v>53.119622006393044</v>
      </c>
      <c r="H35" s="8">
        <f t="shared" si="6"/>
        <v>15.55</v>
      </c>
      <c r="I35" s="8">
        <f t="shared" si="0"/>
        <v>13.733924401278607</v>
      </c>
      <c r="J35" s="8">
        <f t="shared" si="1"/>
        <v>82.403546407671655</v>
      </c>
      <c r="K35" s="7"/>
      <c r="L35" s="7"/>
    </row>
    <row r="36" spans="1:12" ht="15.75" x14ac:dyDescent="0.25">
      <c r="A36" s="15" t="s">
        <v>33</v>
      </c>
      <c r="B36" s="14" t="s">
        <v>84</v>
      </c>
      <c r="C36" s="7"/>
      <c r="D36" s="7"/>
      <c r="E36" s="7"/>
      <c r="F36" s="7"/>
      <c r="G36" s="7"/>
      <c r="H36" s="8"/>
      <c r="I36" s="8">
        <f t="shared" si="0"/>
        <v>0</v>
      </c>
      <c r="J36" s="8">
        <f t="shared" si="1"/>
        <v>0</v>
      </c>
      <c r="K36" s="7"/>
      <c r="L36" s="7"/>
    </row>
    <row r="37" spans="1:12" ht="15.75" x14ac:dyDescent="0.25">
      <c r="A37" s="15" t="s">
        <v>34</v>
      </c>
      <c r="B37" s="14" t="s">
        <v>84</v>
      </c>
      <c r="C37" s="7"/>
      <c r="D37" s="7"/>
      <c r="E37" s="7"/>
      <c r="F37" s="7"/>
      <c r="G37" s="7"/>
      <c r="H37" s="8"/>
      <c r="I37" s="8">
        <f t="shared" si="0"/>
        <v>0</v>
      </c>
      <c r="J37" s="8">
        <f t="shared" si="1"/>
        <v>0</v>
      </c>
      <c r="K37" s="7"/>
      <c r="L37" s="7"/>
    </row>
    <row r="38" spans="1:12" ht="15.75" x14ac:dyDescent="0.25">
      <c r="A38" s="16" t="s">
        <v>103</v>
      </c>
      <c r="B38" s="17"/>
      <c r="C38" s="18"/>
      <c r="D38" s="18"/>
      <c r="E38" s="18"/>
      <c r="F38" s="18"/>
      <c r="G38" s="18"/>
      <c r="H38" s="19"/>
      <c r="I38" s="19"/>
      <c r="J38" s="19"/>
      <c r="K38" s="7"/>
      <c r="L38" s="7"/>
    </row>
    <row r="39" spans="1:12" ht="15.75" x14ac:dyDescent="0.25">
      <c r="A39" s="11" t="s">
        <v>35</v>
      </c>
      <c r="B39" s="12"/>
      <c r="C39" s="7"/>
      <c r="D39" s="7"/>
      <c r="E39" s="7"/>
      <c r="F39" s="7"/>
      <c r="G39" s="7"/>
      <c r="H39" s="8"/>
      <c r="I39" s="8">
        <f t="shared" si="0"/>
        <v>0</v>
      </c>
      <c r="J39" s="8">
        <f t="shared" si="1"/>
        <v>0</v>
      </c>
      <c r="K39" s="7"/>
      <c r="L39" s="7"/>
    </row>
    <row r="40" spans="1:12" ht="15.75" x14ac:dyDescent="0.25">
      <c r="A40" s="13" t="s">
        <v>36</v>
      </c>
      <c r="B40" s="14" t="s">
        <v>77</v>
      </c>
      <c r="C40" s="7">
        <v>6</v>
      </c>
      <c r="D40" s="7">
        <v>2</v>
      </c>
      <c r="E40" s="7"/>
      <c r="F40" s="7">
        <f t="shared" ref="F40" si="7">D40+E40</f>
        <v>2</v>
      </c>
      <c r="G40" s="8">
        <f t="shared" ref="G40" si="8">$F$5*F40</f>
        <v>53.119622006393044</v>
      </c>
      <c r="H40" s="8">
        <f t="shared" ref="H40" si="9">$D$8</f>
        <v>15.55</v>
      </c>
      <c r="I40" s="8">
        <f t="shared" si="0"/>
        <v>13.733924401278607</v>
      </c>
      <c r="J40" s="8">
        <f t="shared" si="1"/>
        <v>82.403546407671655</v>
      </c>
      <c r="K40" s="7"/>
      <c r="L40" s="7"/>
    </row>
    <row r="41" spans="1:12" ht="30" x14ac:dyDescent="0.25">
      <c r="A41" s="13" t="s">
        <v>37</v>
      </c>
      <c r="B41" s="14" t="s">
        <v>85</v>
      </c>
      <c r="C41" s="7"/>
      <c r="D41" s="7"/>
      <c r="E41" s="7"/>
      <c r="F41" s="7"/>
      <c r="G41" s="7"/>
      <c r="H41" s="8"/>
      <c r="I41" s="8">
        <f t="shared" si="0"/>
        <v>0</v>
      </c>
      <c r="J41" s="8">
        <f t="shared" si="1"/>
        <v>0</v>
      </c>
      <c r="K41" s="7"/>
      <c r="L41" s="7"/>
    </row>
    <row r="42" spans="1:12" ht="15.75" x14ac:dyDescent="0.25">
      <c r="A42" s="13" t="s">
        <v>38</v>
      </c>
      <c r="B42" s="14"/>
      <c r="C42" s="7"/>
      <c r="D42" s="7"/>
      <c r="E42" s="7"/>
      <c r="F42" s="7"/>
      <c r="G42" s="7"/>
      <c r="H42" s="8"/>
      <c r="I42" s="8">
        <f t="shared" si="0"/>
        <v>0</v>
      </c>
      <c r="J42" s="8">
        <f t="shared" si="1"/>
        <v>0</v>
      </c>
      <c r="K42" s="7"/>
      <c r="L42" s="7"/>
    </row>
    <row r="43" spans="1:12" ht="31.5" x14ac:dyDescent="0.25">
      <c r="A43" s="13" t="s">
        <v>97</v>
      </c>
      <c r="B43" s="14" t="s">
        <v>77</v>
      </c>
      <c r="C43" s="7">
        <v>6</v>
      </c>
      <c r="D43" s="7">
        <v>2</v>
      </c>
      <c r="E43" s="7"/>
      <c r="F43" s="7">
        <f t="shared" ref="F43:F50" si="10">D43+E43</f>
        <v>2</v>
      </c>
      <c r="G43" s="8">
        <f t="shared" ref="G43:G50" si="11">$F$5*F43</f>
        <v>53.119622006393044</v>
      </c>
      <c r="H43" s="8">
        <f t="shared" ref="H43:H50" si="12">$D$8</f>
        <v>15.55</v>
      </c>
      <c r="I43" s="8">
        <f t="shared" si="0"/>
        <v>13.733924401278607</v>
      </c>
      <c r="J43" s="8">
        <f t="shared" si="1"/>
        <v>82.403546407671655</v>
      </c>
      <c r="K43" s="7"/>
      <c r="L43" s="7"/>
    </row>
    <row r="44" spans="1:12" ht="15.75" x14ac:dyDescent="0.25">
      <c r="A44" s="13" t="s">
        <v>39</v>
      </c>
      <c r="B44" s="14" t="s">
        <v>86</v>
      </c>
      <c r="C44" s="7"/>
      <c r="D44" s="7"/>
      <c r="E44" s="7"/>
      <c r="F44" s="7">
        <f t="shared" si="10"/>
        <v>0</v>
      </c>
      <c r="G44" s="8">
        <f t="shared" si="11"/>
        <v>0</v>
      </c>
      <c r="H44" s="8">
        <f t="shared" si="12"/>
        <v>15.55</v>
      </c>
      <c r="I44" s="8">
        <f t="shared" si="0"/>
        <v>3.11</v>
      </c>
      <c r="J44" s="8">
        <f t="shared" si="1"/>
        <v>18.66</v>
      </c>
      <c r="K44" s="7"/>
      <c r="L44" s="7"/>
    </row>
    <row r="45" spans="1:12" ht="15.75" x14ac:dyDescent="0.25">
      <c r="A45" s="13" t="s">
        <v>40</v>
      </c>
      <c r="B45" s="14" t="s">
        <v>98</v>
      </c>
      <c r="C45" s="7">
        <v>6</v>
      </c>
      <c r="D45" s="7">
        <v>1.5</v>
      </c>
      <c r="E45" s="7"/>
      <c r="F45" s="7">
        <f t="shared" si="10"/>
        <v>1.5</v>
      </c>
      <c r="G45" s="8">
        <f t="shared" si="11"/>
        <v>39.839716504794779</v>
      </c>
      <c r="H45" s="8">
        <f t="shared" si="12"/>
        <v>15.55</v>
      </c>
      <c r="I45" s="8">
        <f t="shared" si="0"/>
        <v>11.077943300958955</v>
      </c>
      <c r="J45" s="8">
        <f t="shared" si="1"/>
        <v>66.467659805753726</v>
      </c>
      <c r="K45" s="7"/>
      <c r="L45" s="7"/>
    </row>
    <row r="46" spans="1:12" ht="15.75" x14ac:dyDescent="0.25">
      <c r="A46" s="13" t="s">
        <v>41</v>
      </c>
      <c r="B46" s="14" t="s">
        <v>99</v>
      </c>
      <c r="C46" s="7">
        <v>6</v>
      </c>
      <c r="D46" s="7">
        <v>0.5</v>
      </c>
      <c r="E46" s="7"/>
      <c r="F46" s="7">
        <f t="shared" si="10"/>
        <v>0.5</v>
      </c>
      <c r="G46" s="8">
        <f t="shared" si="11"/>
        <v>13.279905501598261</v>
      </c>
      <c r="H46" s="8">
        <f t="shared" si="12"/>
        <v>15.55</v>
      </c>
      <c r="I46" s="8">
        <f t="shared" si="0"/>
        <v>5.7659811003196531</v>
      </c>
      <c r="J46" s="8">
        <f t="shared" si="1"/>
        <v>34.595886601917911</v>
      </c>
      <c r="K46" s="7"/>
      <c r="L46" s="7"/>
    </row>
    <row r="47" spans="1:12" ht="15.75" x14ac:dyDescent="0.25">
      <c r="A47" s="13" t="s">
        <v>42</v>
      </c>
      <c r="B47" s="14" t="s">
        <v>77</v>
      </c>
      <c r="C47" s="7">
        <v>6</v>
      </c>
      <c r="D47" s="7">
        <v>2</v>
      </c>
      <c r="E47" s="7"/>
      <c r="F47" s="7">
        <f t="shared" si="10"/>
        <v>2</v>
      </c>
      <c r="G47" s="8">
        <f t="shared" si="11"/>
        <v>53.119622006393044</v>
      </c>
      <c r="H47" s="8">
        <f t="shared" si="12"/>
        <v>15.55</v>
      </c>
      <c r="I47" s="8">
        <f t="shared" si="0"/>
        <v>13.733924401278607</v>
      </c>
      <c r="J47" s="8">
        <f t="shared" si="1"/>
        <v>82.403546407671655</v>
      </c>
      <c r="K47" s="7"/>
      <c r="L47" s="7"/>
    </row>
    <row r="48" spans="1:12" ht="15.75" x14ac:dyDescent="0.25">
      <c r="A48" s="13" t="s">
        <v>43</v>
      </c>
      <c r="B48" s="14" t="s">
        <v>77</v>
      </c>
      <c r="C48" s="7">
        <v>6</v>
      </c>
      <c r="D48" s="7">
        <v>2</v>
      </c>
      <c r="E48" s="7"/>
      <c r="F48" s="7">
        <f t="shared" si="10"/>
        <v>2</v>
      </c>
      <c r="G48" s="8">
        <f t="shared" si="11"/>
        <v>53.119622006393044</v>
      </c>
      <c r="H48" s="8">
        <f t="shared" si="12"/>
        <v>15.55</v>
      </c>
      <c r="I48" s="8">
        <f t="shared" si="0"/>
        <v>13.733924401278607</v>
      </c>
      <c r="J48" s="8">
        <f t="shared" si="1"/>
        <v>82.403546407671655</v>
      </c>
      <c r="K48" s="7"/>
      <c r="L48" s="7"/>
    </row>
    <row r="49" spans="1:12" ht="15.75" x14ac:dyDescent="0.25">
      <c r="A49" s="15" t="s">
        <v>44</v>
      </c>
      <c r="B49" s="14" t="s">
        <v>100</v>
      </c>
      <c r="C49" s="7">
        <v>6</v>
      </c>
      <c r="D49" s="7">
        <v>3</v>
      </c>
      <c r="E49" s="7"/>
      <c r="F49" s="7">
        <f t="shared" si="10"/>
        <v>3</v>
      </c>
      <c r="G49" s="8">
        <f t="shared" si="11"/>
        <v>79.679433009589559</v>
      </c>
      <c r="H49" s="8">
        <f t="shared" si="12"/>
        <v>15.55</v>
      </c>
      <c r="I49" s="8">
        <f t="shared" si="0"/>
        <v>19.04588660191791</v>
      </c>
      <c r="J49" s="8">
        <f t="shared" si="1"/>
        <v>114.27531961150747</v>
      </c>
      <c r="K49" s="7"/>
      <c r="L49" s="7"/>
    </row>
    <row r="50" spans="1:12" ht="15.75" x14ac:dyDescent="0.25">
      <c r="A50" s="15" t="s">
        <v>45</v>
      </c>
      <c r="B50" s="14" t="s">
        <v>101</v>
      </c>
      <c r="C50" s="7">
        <v>6</v>
      </c>
      <c r="D50" s="7">
        <v>1.5</v>
      </c>
      <c r="E50" s="7"/>
      <c r="F50" s="7">
        <f t="shared" si="10"/>
        <v>1.5</v>
      </c>
      <c r="G50" s="8">
        <f t="shared" si="11"/>
        <v>39.839716504794779</v>
      </c>
      <c r="H50" s="8">
        <f t="shared" si="12"/>
        <v>15.55</v>
      </c>
      <c r="I50" s="8">
        <f t="shared" si="0"/>
        <v>11.077943300958955</v>
      </c>
      <c r="J50" s="8">
        <f t="shared" si="1"/>
        <v>66.467659805753726</v>
      </c>
      <c r="K50" s="7"/>
      <c r="L50" s="7"/>
    </row>
    <row r="51" spans="1:12" ht="15.75" x14ac:dyDescent="0.25">
      <c r="A51" s="15" t="s">
        <v>46</v>
      </c>
      <c r="B51" s="14"/>
      <c r="C51" s="7"/>
      <c r="D51" s="7"/>
      <c r="E51" s="7"/>
      <c r="F51" s="7"/>
      <c r="G51" s="7"/>
      <c r="H51" s="8"/>
      <c r="I51" s="8">
        <f t="shared" si="0"/>
        <v>0</v>
      </c>
      <c r="J51" s="8">
        <f t="shared" si="1"/>
        <v>0</v>
      </c>
      <c r="K51" s="7"/>
      <c r="L51" s="7"/>
    </row>
    <row r="52" spans="1:12" ht="15.75" x14ac:dyDescent="0.25">
      <c r="A52" s="16" t="s">
        <v>103</v>
      </c>
      <c r="B52" s="17"/>
      <c r="C52" s="18"/>
      <c r="D52" s="18"/>
      <c r="E52" s="18"/>
      <c r="F52" s="18"/>
      <c r="G52" s="18"/>
      <c r="H52" s="19"/>
      <c r="I52" s="19"/>
      <c r="J52" s="19"/>
      <c r="K52" s="7"/>
      <c r="L52" s="7"/>
    </row>
    <row r="53" spans="1:12" ht="15.75" x14ac:dyDescent="0.25">
      <c r="A53" s="11" t="s">
        <v>47</v>
      </c>
      <c r="B53" s="12"/>
      <c r="C53" s="7"/>
      <c r="D53" s="7"/>
      <c r="E53" s="7"/>
      <c r="F53" s="7"/>
      <c r="G53" s="7"/>
      <c r="H53" s="8"/>
      <c r="I53" s="8">
        <f t="shared" si="0"/>
        <v>0</v>
      </c>
      <c r="J53" s="8">
        <f t="shared" si="1"/>
        <v>0</v>
      </c>
      <c r="K53" s="7"/>
      <c r="L53" s="7"/>
    </row>
    <row r="54" spans="1:12" ht="15.75" x14ac:dyDescent="0.25">
      <c r="A54" s="13" t="s">
        <v>48</v>
      </c>
      <c r="B54" s="14" t="s">
        <v>77</v>
      </c>
      <c r="C54" s="7">
        <v>6</v>
      </c>
      <c r="D54" s="7">
        <v>2</v>
      </c>
      <c r="E54" s="7"/>
      <c r="F54" s="7">
        <f t="shared" ref="F54:F65" si="13">D54+E54</f>
        <v>2</v>
      </c>
      <c r="G54" s="8">
        <f t="shared" ref="G54:G65" si="14">$F$5*F54</f>
        <v>53.119622006393044</v>
      </c>
      <c r="H54" s="8"/>
      <c r="I54" s="8">
        <f t="shared" si="0"/>
        <v>10.623924401278607</v>
      </c>
      <c r="J54" s="8">
        <f t="shared" si="1"/>
        <v>63.743546407671651</v>
      </c>
      <c r="K54" s="7"/>
      <c r="L54" s="7"/>
    </row>
    <row r="55" spans="1:12" ht="15.75" x14ac:dyDescent="0.25">
      <c r="A55" s="13" t="s">
        <v>49</v>
      </c>
      <c r="B55" s="14" t="s">
        <v>77</v>
      </c>
      <c r="C55" s="7">
        <v>6</v>
      </c>
      <c r="D55" s="7">
        <v>2</v>
      </c>
      <c r="E55" s="7"/>
      <c r="F55" s="7">
        <f t="shared" si="13"/>
        <v>2</v>
      </c>
      <c r="G55" s="8">
        <f t="shared" si="14"/>
        <v>53.119622006393044</v>
      </c>
      <c r="H55" s="8"/>
      <c r="I55" s="8">
        <f t="shared" si="0"/>
        <v>10.623924401278607</v>
      </c>
      <c r="J55" s="8">
        <f t="shared" si="1"/>
        <v>63.743546407671651</v>
      </c>
      <c r="K55" s="7"/>
      <c r="L55" s="7"/>
    </row>
    <row r="56" spans="1:12" ht="15.75" x14ac:dyDescent="0.25">
      <c r="A56" s="13" t="s">
        <v>50</v>
      </c>
      <c r="B56" s="14" t="s">
        <v>78</v>
      </c>
      <c r="C56" s="7">
        <v>6</v>
      </c>
      <c r="D56" s="7"/>
      <c r="E56" s="7"/>
      <c r="F56" s="7">
        <f t="shared" si="13"/>
        <v>0</v>
      </c>
      <c r="G56" s="8">
        <f t="shared" si="14"/>
        <v>0</v>
      </c>
      <c r="H56" s="8"/>
      <c r="I56" s="8">
        <f t="shared" si="0"/>
        <v>0</v>
      </c>
      <c r="J56" s="8">
        <f t="shared" si="1"/>
        <v>0</v>
      </c>
      <c r="K56" s="7"/>
      <c r="L56" s="7"/>
    </row>
    <row r="57" spans="1:12" ht="15.75" x14ac:dyDescent="0.25">
      <c r="A57" s="13" t="s">
        <v>51</v>
      </c>
      <c r="B57" s="14" t="s">
        <v>77</v>
      </c>
      <c r="C57" s="7">
        <v>6</v>
      </c>
      <c r="D57" s="7">
        <v>2</v>
      </c>
      <c r="E57" s="7"/>
      <c r="F57" s="7">
        <f t="shared" si="13"/>
        <v>2</v>
      </c>
      <c r="G57" s="8">
        <f t="shared" si="14"/>
        <v>53.119622006393044</v>
      </c>
      <c r="H57" s="8"/>
      <c r="I57" s="8">
        <f t="shared" si="0"/>
        <v>10.623924401278607</v>
      </c>
      <c r="J57" s="8">
        <f t="shared" si="1"/>
        <v>63.743546407671651</v>
      </c>
      <c r="K57" s="7"/>
      <c r="L57" s="7"/>
    </row>
    <row r="58" spans="1:12" ht="15.75" x14ac:dyDescent="0.25">
      <c r="A58" s="13" t="s">
        <v>52</v>
      </c>
      <c r="B58" s="14" t="s">
        <v>93</v>
      </c>
      <c r="C58" s="7">
        <v>6</v>
      </c>
      <c r="D58" s="7">
        <v>1</v>
      </c>
      <c r="E58" s="7"/>
      <c r="F58" s="7">
        <f t="shared" si="13"/>
        <v>1</v>
      </c>
      <c r="G58" s="8">
        <f t="shared" si="14"/>
        <v>26.559811003196522</v>
      </c>
      <c r="H58" s="8"/>
      <c r="I58" s="8">
        <f t="shared" si="0"/>
        <v>5.3119622006393037</v>
      </c>
      <c r="J58" s="8">
        <f t="shared" si="1"/>
        <v>31.871773203835826</v>
      </c>
      <c r="K58" s="7"/>
      <c r="L58" s="7"/>
    </row>
    <row r="59" spans="1:12" ht="15.75" x14ac:dyDescent="0.25">
      <c r="A59" s="13" t="s">
        <v>53</v>
      </c>
      <c r="B59" s="14" t="s">
        <v>77</v>
      </c>
      <c r="C59" s="7">
        <v>6</v>
      </c>
      <c r="D59" s="7">
        <v>2</v>
      </c>
      <c r="E59" s="7"/>
      <c r="F59" s="7">
        <f t="shared" si="13"/>
        <v>2</v>
      </c>
      <c r="G59" s="8">
        <f t="shared" si="14"/>
        <v>53.119622006393044</v>
      </c>
      <c r="H59" s="8"/>
      <c r="I59" s="8">
        <f t="shared" si="0"/>
        <v>10.623924401278607</v>
      </c>
      <c r="J59" s="8">
        <f t="shared" si="1"/>
        <v>63.743546407671651</v>
      </c>
      <c r="K59" s="7"/>
      <c r="L59" s="7"/>
    </row>
    <row r="60" spans="1:12" ht="15.75" x14ac:dyDescent="0.25">
      <c r="A60" s="13" t="s">
        <v>54</v>
      </c>
      <c r="B60" s="14" t="s">
        <v>86</v>
      </c>
      <c r="C60" s="7">
        <v>6</v>
      </c>
      <c r="D60" s="7"/>
      <c r="E60" s="7"/>
      <c r="F60" s="7"/>
      <c r="G60" s="8">
        <f t="shared" si="14"/>
        <v>0</v>
      </c>
      <c r="H60" s="8"/>
      <c r="I60" s="8">
        <f t="shared" si="0"/>
        <v>0</v>
      </c>
      <c r="J60" s="8">
        <f t="shared" si="1"/>
        <v>0</v>
      </c>
      <c r="K60" s="7"/>
      <c r="L60" s="7"/>
    </row>
    <row r="61" spans="1:12" ht="31.5" x14ac:dyDescent="0.25">
      <c r="A61" s="13" t="s">
        <v>55</v>
      </c>
      <c r="B61" s="14" t="s">
        <v>102</v>
      </c>
      <c r="C61" s="7">
        <v>6</v>
      </c>
      <c r="D61" s="7">
        <v>1</v>
      </c>
      <c r="E61" s="7"/>
      <c r="F61" s="7">
        <f t="shared" si="13"/>
        <v>1</v>
      </c>
      <c r="G61" s="8">
        <f t="shared" si="14"/>
        <v>26.559811003196522</v>
      </c>
      <c r="H61" s="8"/>
      <c r="I61" s="8">
        <f t="shared" si="0"/>
        <v>5.3119622006393037</v>
      </c>
      <c r="J61" s="8">
        <f t="shared" si="1"/>
        <v>31.871773203835826</v>
      </c>
      <c r="K61" s="7"/>
      <c r="L61" s="7"/>
    </row>
    <row r="62" spans="1:12" ht="15.75" x14ac:dyDescent="0.25">
      <c r="A62" s="13" t="s">
        <v>56</v>
      </c>
      <c r="B62" s="14" t="s">
        <v>98</v>
      </c>
      <c r="C62" s="7">
        <v>6</v>
      </c>
      <c r="D62" s="7">
        <v>1.5</v>
      </c>
      <c r="E62" s="7"/>
      <c r="F62" s="7">
        <f t="shared" si="13"/>
        <v>1.5</v>
      </c>
      <c r="G62" s="8">
        <f t="shared" si="14"/>
        <v>39.839716504794779</v>
      </c>
      <c r="H62" s="8"/>
      <c r="I62" s="8">
        <f t="shared" si="0"/>
        <v>7.9679433009589564</v>
      </c>
      <c r="J62" s="8">
        <f t="shared" si="1"/>
        <v>47.807659805753737</v>
      </c>
      <c r="K62" s="7"/>
      <c r="L62" s="7"/>
    </row>
    <row r="63" spans="1:12" ht="15.75" x14ac:dyDescent="0.25">
      <c r="A63" s="13" t="s">
        <v>57</v>
      </c>
      <c r="B63" s="14" t="s">
        <v>77</v>
      </c>
      <c r="C63" s="7">
        <v>6</v>
      </c>
      <c r="D63" s="7">
        <v>2</v>
      </c>
      <c r="E63" s="7"/>
      <c r="F63" s="7">
        <f t="shared" si="13"/>
        <v>2</v>
      </c>
      <c r="G63" s="8">
        <f t="shared" si="14"/>
        <v>53.119622006393044</v>
      </c>
      <c r="H63" s="8"/>
      <c r="I63" s="8">
        <f t="shared" si="0"/>
        <v>10.623924401278607</v>
      </c>
      <c r="J63" s="8">
        <f t="shared" si="1"/>
        <v>63.743546407671651</v>
      </c>
      <c r="K63" s="7"/>
      <c r="L63" s="7"/>
    </row>
    <row r="64" spans="1:12" ht="15.75" x14ac:dyDescent="0.25">
      <c r="A64" s="13" t="s">
        <v>58</v>
      </c>
      <c r="B64" s="14" t="s">
        <v>93</v>
      </c>
      <c r="C64" s="7">
        <v>6</v>
      </c>
      <c r="D64" s="7">
        <v>1</v>
      </c>
      <c r="E64" s="7"/>
      <c r="F64" s="7">
        <f t="shared" si="13"/>
        <v>1</v>
      </c>
      <c r="G64" s="8">
        <f t="shared" si="14"/>
        <v>26.559811003196522</v>
      </c>
      <c r="H64" s="8"/>
      <c r="I64" s="8">
        <f t="shared" si="0"/>
        <v>5.3119622006393037</v>
      </c>
      <c r="J64" s="8">
        <f t="shared" si="1"/>
        <v>31.871773203835826</v>
      </c>
      <c r="K64" s="7"/>
      <c r="L64" s="7"/>
    </row>
    <row r="65" spans="1:12" ht="15.75" x14ac:dyDescent="0.25">
      <c r="A65" s="13" t="s">
        <v>59</v>
      </c>
      <c r="B65" s="14" t="s">
        <v>98</v>
      </c>
      <c r="C65" s="7">
        <v>6</v>
      </c>
      <c r="D65" s="7">
        <v>1.5</v>
      </c>
      <c r="E65" s="7"/>
      <c r="F65" s="7">
        <f t="shared" si="13"/>
        <v>1.5</v>
      </c>
      <c r="G65" s="8">
        <f t="shared" si="14"/>
        <v>39.839716504794779</v>
      </c>
      <c r="H65" s="8"/>
      <c r="I65" s="8">
        <f t="shared" si="0"/>
        <v>7.9679433009589564</v>
      </c>
      <c r="J65" s="8">
        <f t="shared" si="1"/>
        <v>47.807659805753737</v>
      </c>
      <c r="K65" s="7"/>
      <c r="L65" s="7"/>
    </row>
    <row r="66" spans="1:12" ht="15.75" x14ac:dyDescent="0.25">
      <c r="A66" s="16" t="s">
        <v>103</v>
      </c>
      <c r="B66" s="17"/>
      <c r="C66" s="18"/>
      <c r="D66" s="18"/>
      <c r="E66" s="18"/>
      <c r="F66" s="18"/>
      <c r="G66" s="18"/>
      <c r="H66" s="19"/>
      <c r="I66" s="19"/>
      <c r="J66" s="19"/>
      <c r="K66" s="7"/>
      <c r="L66" s="7"/>
    </row>
    <row r="67" spans="1:12" ht="15.75" x14ac:dyDescent="0.25">
      <c r="A67" s="11" t="s">
        <v>60</v>
      </c>
      <c r="B67" s="12"/>
      <c r="C67" s="7"/>
      <c r="D67" s="7"/>
      <c r="E67" s="7"/>
      <c r="F67" s="7"/>
      <c r="G67" s="7"/>
      <c r="H67" s="8"/>
      <c r="I67" s="8">
        <f t="shared" si="0"/>
        <v>0</v>
      </c>
      <c r="J67" s="8">
        <f t="shared" si="1"/>
        <v>0</v>
      </c>
      <c r="K67" s="7"/>
      <c r="L67" s="7"/>
    </row>
    <row r="68" spans="1:12" ht="15.75" x14ac:dyDescent="0.25">
      <c r="A68" s="13" t="s">
        <v>61</v>
      </c>
      <c r="B68" s="14" t="s">
        <v>77</v>
      </c>
      <c r="C68" s="7">
        <v>6</v>
      </c>
      <c r="D68" s="7">
        <v>2</v>
      </c>
      <c r="E68" s="7"/>
      <c r="F68" s="7">
        <f t="shared" ref="F68:F70" si="15">D68+E68</f>
        <v>2</v>
      </c>
      <c r="G68" s="8">
        <f t="shared" ref="G68:G69" si="16">$F$5*F68</f>
        <v>53.119622006393044</v>
      </c>
      <c r="H68" s="8"/>
      <c r="I68" s="8">
        <f t="shared" si="0"/>
        <v>10.623924401278607</v>
      </c>
      <c r="J68" s="8">
        <f t="shared" si="1"/>
        <v>63.743546407671651</v>
      </c>
      <c r="K68" s="7"/>
      <c r="L68" s="7"/>
    </row>
    <row r="69" spans="1:12" ht="15.75" x14ac:dyDescent="0.25">
      <c r="A69" s="13" t="s">
        <v>62</v>
      </c>
      <c r="B69" s="14" t="s">
        <v>77</v>
      </c>
      <c r="C69" s="7">
        <v>6</v>
      </c>
      <c r="D69" s="7">
        <v>2</v>
      </c>
      <c r="E69" s="7"/>
      <c r="F69" s="7">
        <f t="shared" si="15"/>
        <v>2</v>
      </c>
      <c r="G69" s="8">
        <f t="shared" si="16"/>
        <v>53.119622006393044</v>
      </c>
      <c r="H69" s="8"/>
      <c r="I69" s="8">
        <f t="shared" si="0"/>
        <v>10.623924401278607</v>
      </c>
      <c r="J69" s="8">
        <f t="shared" si="1"/>
        <v>63.743546407671651</v>
      </c>
      <c r="K69" s="7"/>
      <c r="L69" s="7"/>
    </row>
    <row r="70" spans="1:12" ht="31.5" x14ac:dyDescent="0.25">
      <c r="A70" s="13" t="s">
        <v>63</v>
      </c>
      <c r="B70" s="14" t="s">
        <v>77</v>
      </c>
      <c r="C70" s="7">
        <v>6</v>
      </c>
      <c r="D70" s="7">
        <v>2</v>
      </c>
      <c r="E70" s="7"/>
      <c r="F70" s="7">
        <f t="shared" si="15"/>
        <v>2</v>
      </c>
      <c r="G70" s="8">
        <f t="shared" ref="G70" si="17">$F$5*F70</f>
        <v>53.119622006393044</v>
      </c>
      <c r="H70" s="8"/>
      <c r="I70" s="8">
        <f t="shared" si="0"/>
        <v>10.623924401278607</v>
      </c>
      <c r="J70" s="8">
        <f t="shared" si="1"/>
        <v>63.743546407671651</v>
      </c>
      <c r="K70" s="7"/>
      <c r="L70" s="7"/>
    </row>
    <row r="71" spans="1:12" ht="31.5" x14ac:dyDescent="0.25">
      <c r="A71" s="13" t="s">
        <v>64</v>
      </c>
      <c r="B71" s="14" t="s">
        <v>88</v>
      </c>
      <c r="C71" s="7"/>
      <c r="D71" s="7"/>
      <c r="E71" s="7"/>
      <c r="F71" s="7"/>
      <c r="G71" s="7"/>
      <c r="H71" s="8"/>
      <c r="I71" s="8">
        <f t="shared" si="0"/>
        <v>0</v>
      </c>
      <c r="J71" s="8">
        <f t="shared" si="1"/>
        <v>0</v>
      </c>
      <c r="K71" s="7"/>
      <c r="L71" s="7"/>
    </row>
    <row r="72" spans="1:12" ht="15.75" x14ac:dyDescent="0.25">
      <c r="A72" s="16" t="s">
        <v>103</v>
      </c>
      <c r="B72" s="17"/>
      <c r="C72" s="18"/>
      <c r="D72" s="18"/>
      <c r="E72" s="18"/>
      <c r="F72" s="18"/>
      <c r="G72" s="18"/>
      <c r="H72" s="19"/>
      <c r="I72" s="19"/>
      <c r="J72" s="19"/>
      <c r="K72" s="7"/>
      <c r="L72" s="7"/>
    </row>
    <row r="73" spans="1:12" ht="15.75" x14ac:dyDescent="0.25">
      <c r="A73" s="11" t="s">
        <v>65</v>
      </c>
      <c r="B73" s="12"/>
      <c r="C73" s="7"/>
      <c r="D73" s="7"/>
      <c r="E73" s="7"/>
      <c r="F73" s="7"/>
      <c r="G73" s="7"/>
      <c r="H73" s="8"/>
      <c r="I73" s="8">
        <f t="shared" si="0"/>
        <v>0</v>
      </c>
      <c r="J73" s="8">
        <f t="shared" si="1"/>
        <v>0</v>
      </c>
      <c r="K73" s="7"/>
      <c r="L73" s="7"/>
    </row>
    <row r="74" spans="1:12" ht="31.5" x14ac:dyDescent="0.25">
      <c r="A74" s="13" t="s">
        <v>66</v>
      </c>
      <c r="B74" s="14" t="s">
        <v>77</v>
      </c>
      <c r="C74" s="7">
        <v>6</v>
      </c>
      <c r="D74" s="7">
        <v>2</v>
      </c>
      <c r="E74" s="7"/>
      <c r="F74" s="7">
        <f t="shared" ref="F74" si="18">D74+E74</f>
        <v>2</v>
      </c>
      <c r="G74" s="8">
        <f t="shared" ref="G74" si="19">$F$5*F74</f>
        <v>53.119622006393044</v>
      </c>
      <c r="H74" s="8"/>
      <c r="I74" s="8">
        <f t="shared" si="0"/>
        <v>10.623924401278607</v>
      </c>
      <c r="J74" s="8">
        <f t="shared" si="1"/>
        <v>63.743546407671651</v>
      </c>
      <c r="K74" s="7"/>
      <c r="L74" s="7"/>
    </row>
    <row r="75" spans="1:12" ht="15.75" x14ac:dyDescent="0.25">
      <c r="A75" s="16" t="s">
        <v>103</v>
      </c>
      <c r="B75" s="17"/>
      <c r="C75" s="18"/>
      <c r="D75" s="18"/>
      <c r="E75" s="18"/>
      <c r="F75" s="18"/>
      <c r="G75" s="18"/>
      <c r="H75" s="19"/>
      <c r="I75" s="19"/>
      <c r="J75" s="19"/>
      <c r="K75" s="7"/>
      <c r="L75" s="7"/>
    </row>
    <row r="76" spans="1:12" ht="15.75" x14ac:dyDescent="0.25">
      <c r="A76" s="11" t="s">
        <v>67</v>
      </c>
      <c r="B76" s="12"/>
      <c r="C76" s="7"/>
      <c r="D76" s="7"/>
      <c r="E76" s="7"/>
      <c r="F76" s="7"/>
      <c r="G76" s="7"/>
      <c r="H76" s="8"/>
      <c r="I76" s="8">
        <f t="shared" ref="I76:I81" si="20">(G76+H76)/100*20</f>
        <v>0</v>
      </c>
      <c r="J76" s="8">
        <f t="shared" ref="J76:J81" si="21">SUM(G76:I76)</f>
        <v>0</v>
      </c>
      <c r="K76" s="7"/>
      <c r="L76" s="7"/>
    </row>
    <row r="77" spans="1:12" ht="15.75" x14ac:dyDescent="0.25">
      <c r="A77" s="15" t="s">
        <v>68</v>
      </c>
      <c r="B77" s="14" t="s">
        <v>94</v>
      </c>
      <c r="C77" s="7">
        <v>6</v>
      </c>
      <c r="D77" s="7">
        <v>1</v>
      </c>
      <c r="E77" s="7"/>
      <c r="F77" s="7">
        <f t="shared" ref="F77:F79" si="22">D77+E77</f>
        <v>1</v>
      </c>
      <c r="G77" s="8">
        <f t="shared" ref="G77:G79" si="23">$F$5*F77</f>
        <v>26.559811003196522</v>
      </c>
      <c r="H77" s="8"/>
      <c r="I77" s="8">
        <f t="shared" si="20"/>
        <v>5.3119622006393037</v>
      </c>
      <c r="J77" s="8">
        <f t="shared" si="21"/>
        <v>31.871773203835826</v>
      </c>
      <c r="K77" s="7"/>
      <c r="L77" s="7"/>
    </row>
    <row r="78" spans="1:12" ht="15.75" x14ac:dyDescent="0.25">
      <c r="A78" s="15" t="s">
        <v>69</v>
      </c>
      <c r="B78" s="14" t="s">
        <v>93</v>
      </c>
      <c r="C78" s="7">
        <v>6</v>
      </c>
      <c r="D78" s="7">
        <v>1</v>
      </c>
      <c r="E78" s="7"/>
      <c r="F78" s="7">
        <f t="shared" si="22"/>
        <v>1</v>
      </c>
      <c r="G78" s="8">
        <f t="shared" si="23"/>
        <v>26.559811003196522</v>
      </c>
      <c r="H78" s="8"/>
      <c r="I78" s="8">
        <f t="shared" si="20"/>
        <v>5.3119622006393037</v>
      </c>
      <c r="J78" s="8">
        <f t="shared" si="21"/>
        <v>31.871773203835826</v>
      </c>
      <c r="K78" s="7"/>
      <c r="L78" s="7"/>
    </row>
    <row r="79" spans="1:12" ht="15.75" x14ac:dyDescent="0.25">
      <c r="A79" s="15" t="s">
        <v>70</v>
      </c>
      <c r="B79" s="14" t="s">
        <v>93</v>
      </c>
      <c r="C79" s="7">
        <v>6</v>
      </c>
      <c r="D79" s="7">
        <v>1</v>
      </c>
      <c r="E79" s="7"/>
      <c r="F79" s="7">
        <f t="shared" si="22"/>
        <v>1</v>
      </c>
      <c r="G79" s="8">
        <f t="shared" si="23"/>
        <v>26.559811003196522</v>
      </c>
      <c r="H79" s="8"/>
      <c r="I79" s="8">
        <f t="shared" si="20"/>
        <v>5.3119622006393037</v>
      </c>
      <c r="J79" s="8">
        <f t="shared" si="21"/>
        <v>31.871773203835826</v>
      </c>
      <c r="K79" s="7"/>
      <c r="L79" s="7"/>
    </row>
    <row r="80" spans="1:12" ht="15.75" x14ac:dyDescent="0.25">
      <c r="A80" s="16" t="s">
        <v>103</v>
      </c>
      <c r="B80" s="17"/>
      <c r="C80" s="18"/>
      <c r="D80" s="18"/>
      <c r="E80" s="18"/>
      <c r="F80" s="18"/>
      <c r="G80" s="18"/>
      <c r="H80" s="19"/>
      <c r="I80" s="19"/>
      <c r="J80" s="19"/>
      <c r="K80" s="7"/>
      <c r="L80" s="7"/>
    </row>
    <row r="81" spans="1:12" ht="15.75" x14ac:dyDescent="0.25">
      <c r="A81" s="11" t="s">
        <v>71</v>
      </c>
      <c r="B81" s="12"/>
      <c r="C81" s="7"/>
      <c r="D81" s="7"/>
      <c r="E81" s="7"/>
      <c r="F81" s="7"/>
      <c r="G81" s="7"/>
      <c r="H81" s="8"/>
      <c r="I81" s="8">
        <f t="shared" si="20"/>
        <v>0</v>
      </c>
      <c r="J81" s="8">
        <f t="shared" si="21"/>
        <v>0</v>
      </c>
      <c r="K81" s="7"/>
      <c r="L81" s="7"/>
    </row>
    <row r="82" spans="1:12" s="4" customFormat="1" ht="15.75" x14ac:dyDescent="0.25">
      <c r="A82" s="15" t="s">
        <v>72</v>
      </c>
      <c r="B82" s="14" t="s">
        <v>89</v>
      </c>
      <c r="C82" s="20"/>
      <c r="D82" s="20"/>
      <c r="E82" s="20"/>
      <c r="F82" s="20"/>
      <c r="G82" s="20"/>
      <c r="H82" s="25"/>
      <c r="I82" s="20"/>
      <c r="J82" s="20"/>
      <c r="K82" s="20"/>
      <c r="L82" s="20"/>
    </row>
    <row r="83" spans="1:12" ht="15.75" x14ac:dyDescent="0.25">
      <c r="A83" s="15" t="s">
        <v>73</v>
      </c>
      <c r="B83" s="14" t="s">
        <v>89</v>
      </c>
      <c r="C83" s="7"/>
      <c r="D83" s="7"/>
      <c r="E83" s="7"/>
      <c r="F83" s="7"/>
      <c r="G83" s="7"/>
      <c r="H83" s="8"/>
      <c r="I83" s="8"/>
      <c r="J83" s="7"/>
      <c r="K83" s="7"/>
      <c r="L83" s="7"/>
    </row>
    <row r="84" spans="1:12" ht="15.75" x14ac:dyDescent="0.25">
      <c r="A84" s="15" t="s">
        <v>74</v>
      </c>
      <c r="B84" s="14" t="s">
        <v>89</v>
      </c>
      <c r="C84" s="7"/>
      <c r="D84" s="7"/>
      <c r="E84" s="7"/>
      <c r="F84" s="7"/>
      <c r="G84" s="7"/>
      <c r="H84" s="8"/>
      <c r="I84" s="8"/>
      <c r="J84" s="7"/>
      <c r="K84" s="7"/>
      <c r="L84" s="7"/>
    </row>
    <row r="85" spans="1:12" ht="15.75" x14ac:dyDescent="0.25">
      <c r="A85" s="13" t="s">
        <v>75</v>
      </c>
      <c r="B85" s="14" t="s">
        <v>89</v>
      </c>
      <c r="C85" s="7"/>
      <c r="D85" s="7"/>
      <c r="E85" s="7"/>
      <c r="F85" s="7"/>
      <c r="G85" s="7"/>
      <c r="H85" s="8"/>
      <c r="I85" s="8"/>
      <c r="J85" s="7"/>
      <c r="K85" s="7"/>
      <c r="L85" s="7"/>
    </row>
    <row r="86" spans="1:12" ht="32.450000000000003" customHeight="1" thickBot="1" x14ac:dyDescent="0.3">
      <c r="A86" s="21" t="s">
        <v>104</v>
      </c>
      <c r="B86" s="21"/>
      <c r="C86" s="21"/>
      <c r="D86" s="22">
        <f>SUM(D13:D81)</f>
        <v>58</v>
      </c>
      <c r="E86" s="22"/>
      <c r="F86" s="22"/>
      <c r="G86" s="23">
        <f>SUM(G13:G81)</f>
        <v>1553.7489436869957</v>
      </c>
      <c r="H86" s="23">
        <f>SUM(H13:H81)</f>
        <v>326.55000000000013</v>
      </c>
      <c r="I86" s="23">
        <f>SUM(I13:I81)</f>
        <v>376.05978873739929</v>
      </c>
      <c r="J86" s="23">
        <f>SUM(J13:J81)</f>
        <v>2256.3587324243954</v>
      </c>
      <c r="K86" s="24"/>
      <c r="L86" s="24"/>
    </row>
    <row r="87" spans="1:12" ht="15.75" thickTop="1" x14ac:dyDescent="0.25"/>
  </sheetData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8"/>
  <sheetViews>
    <sheetView workbookViewId="0">
      <selection activeCell="F8" sqref="F8"/>
    </sheetView>
  </sheetViews>
  <sheetFormatPr defaultRowHeight="15" x14ac:dyDescent="0.25"/>
  <sheetData>
    <row r="7" spans="2:6" x14ac:dyDescent="0.25">
      <c r="B7" t="s">
        <v>7</v>
      </c>
      <c r="C7" t="s">
        <v>2</v>
      </c>
      <c r="D7" t="s">
        <v>9</v>
      </c>
    </row>
    <row r="8" spans="2:6" x14ac:dyDescent="0.25">
      <c r="B8">
        <f>37.5</f>
        <v>37.5</v>
      </c>
      <c r="C8">
        <v>2</v>
      </c>
      <c r="D8">
        <f>B8*C8</f>
        <v>75</v>
      </c>
      <c r="E8">
        <f>37.5/122*100</f>
        <v>30.737704918032787</v>
      </c>
      <c r="F8">
        <f>Sheet1!A91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Tees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Horton Joy (RTR) South Tees NHS Trust</dc:creator>
  <cp:lastModifiedBy>Lucy Blinko</cp:lastModifiedBy>
  <cp:lastPrinted>2016-02-10T14:14:07Z</cp:lastPrinted>
  <dcterms:created xsi:type="dcterms:W3CDTF">2016-02-10T08:06:39Z</dcterms:created>
  <dcterms:modified xsi:type="dcterms:W3CDTF">2016-06-17T13:47:07Z</dcterms:modified>
</cp:coreProperties>
</file>